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90" activeTab="0"/>
  </bookViews>
  <sheets>
    <sheet name="F5 INGRESOS" sheetId="1" r:id="rId1"/>
  </sheets>
  <definedNames>
    <definedName name="_xlnm.Print_Area" localSheetId="0">'F5 INGRESOS'!$A$1:$G$83</definedName>
  </definedNames>
  <calcPr fullCalcOnLoad="1"/>
</workbook>
</file>

<file path=xl/comments1.xml><?xml version="1.0" encoding="utf-8"?>
<comments xmlns="http://schemas.openxmlformats.org/spreadsheetml/2006/main">
  <authors>
    <author>Jose Cesar Ivan Gutierrez Aguilar</author>
  </authors>
  <commentList>
    <comment ref="A51" authorId="0">
      <text>
        <r>
          <rPr>
            <b/>
            <sz val="9"/>
            <rFont val="Tahoma"/>
            <family val="2"/>
          </rPr>
          <t>Jose Cesar Ivan Gutierrez Aguilar:</t>
        </r>
        <r>
          <rPr>
            <sz val="9"/>
            <rFont val="Tahoma"/>
            <family val="2"/>
          </rPr>
          <t xml:space="preserve">
FEADE</t>
        </r>
      </text>
    </comment>
    <comment ref="A71" authorId="0">
      <text>
        <r>
          <rPr>
            <b/>
            <sz val="9"/>
            <rFont val="Tahoma"/>
            <family val="2"/>
          </rPr>
          <t>Jose Cesar Ivan Gutierrez Aguilar:</t>
        </r>
        <r>
          <rPr>
            <sz val="9"/>
            <rFont val="Tahoma"/>
            <family val="2"/>
          </rPr>
          <t xml:space="preserve">
INTERESES DE PARTICIPACIONES FEDERALES  </t>
        </r>
      </text>
    </comment>
  </commentList>
</comments>
</file>

<file path=xl/sharedStrings.xml><?xml version="1.0" encoding="utf-8"?>
<sst xmlns="http://schemas.openxmlformats.org/spreadsheetml/2006/main" count="81" uniqueCount="81">
  <si>
    <t>Ingreso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</si>
  <si>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</si>
  <si>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</si>
  <si>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</si>
  <si>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</si>
  <si>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</si>
  <si>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</si>
  <si>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</si>
  <si>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</si>
  <si>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</si>
  <si>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</si>
  <si>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</si>
  <si>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</si>
  <si>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</si>
  <si>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</si>
  <si>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</si>
  <si>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</si>
  <si>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</si>
  <si>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</si>
  <si>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</si>
  <si>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</si>
  <si>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</si>
  <si>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</si>
  <si>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</si>
  <si>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</si>
  <si>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</si>
  <si>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</si>
  <si>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</si>
  <si>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</si>
  <si>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</si>
  <si>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</si>
  <si>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</si>
  <si>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</si>
  <si>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</si>
  <si>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</si>
  <si>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</si>
  <si>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</si>
  <si>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</si>
  <si>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</si>
  <si>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</si>
  <si>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</si>
  <si>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</si>
  <si>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</si>
  <si>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</si>
  <si>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</si>
  <si>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</si>
  <si>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</si>
  <si>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</si>
  <si>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</si>
  <si>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</si>
  <si>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</si>
  <si>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</si>
  <si>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</si>
  <si>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</si>
  <si>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</si>
  <si>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</si>
  <si>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</si>
  <si>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</si>
  <si>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</si>
  <si>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</si>
  <si>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</si>
  <si>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</si>
  <si>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</si>
  <si>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</si>
  <si>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</si>
  <si>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MUNICIPIO DE CUERNAVACA </t>
  </si>
  <si>
    <t>TESORERÍA MUNICIPAL</t>
  </si>
  <si>
    <t>ESTADO ANALITICO DE INGRESOS DETALLADO - LDF</t>
  </si>
  <si>
    <t>J. Transferencias y Asignaciones</t>
  </si>
  <si>
    <t>D. Transferencias, Asignaciones, Subsidios y Subvenciones, y Pensiones y Jubilaciones</t>
  </si>
  <si>
    <t>h6) Impuesto Especial Sobre Productos y Servicios</t>
  </si>
  <si>
    <t>G. Ingresos por Ventas de Bienes y Prestación de Servicios</t>
  </si>
  <si>
    <t>DIRECCIÓN GENERAL DE CONTABILIDAD, EGRESOS Y CONTROL PRESUPUESTAL</t>
  </si>
  <si>
    <t>Concepto</t>
  </si>
  <si>
    <t>a9) Fondo de Infraestructura Regional Municipal</t>
  </si>
  <si>
    <t>a10) Acciones de Fomento Municipal</t>
  </si>
  <si>
    <t>d1) Pensiones y Jubilaciones</t>
  </si>
  <si>
    <t>d2) Pensiones otrogadas mediante Decreto</t>
  </si>
  <si>
    <t>I3) Intereses de Participaciones Federales</t>
  </si>
  <si>
    <t>DEL 01 DE ENERO AL 31  DE MARZO DE 2024</t>
  </si>
  <si>
    <t>a11) Gasto de capital en Municipios (GMC)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</si>
</sst>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"/>
    <numFmt numFmtId="165" formatCode="#,##0.00_ ;[Red]\-#,##0.00\ "/>
    <numFmt numFmtId="166" formatCode="0.00_ ;[Red]\-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2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Times New Roman"/>
      <family val="2"/>
    </font>
    <font>
      <u val="single"/>
      <sz val="10"/>
      <color indexed="25"/>
      <name val="Times New Roman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2"/>
    </font>
    <font>
      <u val="single"/>
      <sz val="10"/>
      <color theme="11"/>
      <name val="Times New Roman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9" fillId="0" borderId="0" xfId="57" applyFont="1">
      <alignment/>
      <protection/>
    </xf>
    <xf numFmtId="0" fontId="49" fillId="0" borderId="10" xfId="57" applyFont="1" applyBorder="1" applyAlignment="1">
      <alignment horizontal="justify" vertical="center"/>
      <protection/>
    </xf>
    <xf numFmtId="0" fontId="50" fillId="0" borderId="10" xfId="57" applyFont="1" applyBorder="1" applyAlignment="1">
      <alignment horizontal="left" vertical="center"/>
      <protection/>
    </xf>
    <xf numFmtId="0" fontId="50" fillId="0" borderId="10" xfId="57" applyFont="1" applyBorder="1" applyAlignment="1">
      <alignment horizontal="left" vertical="center" indent="1"/>
      <protection/>
    </xf>
    <xf numFmtId="0" fontId="49" fillId="0" borderId="11" xfId="57" applyFont="1" applyBorder="1" applyAlignment="1">
      <alignment horizontal="justify" vertical="center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9" fillId="0" borderId="10" xfId="57" applyFont="1" applyFill="1" applyBorder="1" applyAlignment="1">
      <alignment horizontal="left" vertical="center" indent="1"/>
      <protection/>
    </xf>
    <xf numFmtId="0" fontId="6" fillId="0" borderId="0" xfId="57" applyFont="1">
      <alignment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165" fontId="6" fillId="0" borderId="11" xfId="57" applyNumberFormat="1" applyFont="1" applyBorder="1" applyAlignment="1">
      <alignment vertical="center"/>
      <protection/>
    </xf>
    <xf numFmtId="0" fontId="49" fillId="0" borderId="0" xfId="57" applyFont="1" applyFill="1">
      <alignment/>
      <protection/>
    </xf>
    <xf numFmtId="0" fontId="49" fillId="0" borderId="10" xfId="57" applyFont="1" applyFill="1" applyBorder="1" applyAlignment="1">
      <alignment horizontal="left" vertical="center" indent="2"/>
      <protection/>
    </xf>
    <xf numFmtId="0" fontId="50" fillId="0" borderId="10" xfId="57" applyFont="1" applyFill="1" applyBorder="1" applyAlignment="1">
      <alignment horizontal="left" vertical="center"/>
      <protection/>
    </xf>
    <xf numFmtId="165" fontId="6" fillId="0" borderId="10" xfId="53" applyNumberFormat="1" applyFont="1" applyFill="1" applyBorder="1" applyAlignment="1">
      <alignment vertical="center"/>
    </xf>
    <xf numFmtId="165" fontId="6" fillId="0" borderId="10" xfId="57" applyNumberFormat="1" applyFont="1" applyBorder="1" applyAlignment="1">
      <alignment vertical="center"/>
      <protection/>
    </xf>
    <xf numFmtId="165" fontId="6" fillId="0" borderId="14" xfId="57" applyNumberFormat="1" applyFont="1" applyBorder="1" applyAlignment="1">
      <alignment vertical="center"/>
      <protection/>
    </xf>
    <xf numFmtId="165" fontId="6" fillId="0" borderId="10" xfId="53" applyNumberFormat="1" applyFont="1" applyBorder="1" applyAlignment="1">
      <alignment vertical="center"/>
    </xf>
    <xf numFmtId="165" fontId="3" fillId="0" borderId="10" xfId="53" applyNumberFormat="1" applyFont="1" applyFill="1" applyBorder="1" applyAlignment="1">
      <alignment vertical="center"/>
    </xf>
    <xf numFmtId="165" fontId="3" fillId="0" borderId="10" xfId="53" applyNumberFormat="1" applyFont="1" applyBorder="1" applyAlignment="1">
      <alignment vertical="center"/>
    </xf>
    <xf numFmtId="0" fontId="50" fillId="0" borderId="10" xfId="57" applyFont="1" applyFill="1" applyBorder="1" applyAlignment="1">
      <alignment horizontal="left" vertical="center" indent="1"/>
      <protection/>
    </xf>
    <xf numFmtId="0" fontId="49" fillId="0" borderId="10" xfId="57" applyFont="1" applyFill="1" applyBorder="1" applyAlignment="1">
      <alignment horizontal="justify" vertical="center"/>
      <protection/>
    </xf>
    <xf numFmtId="0" fontId="49" fillId="0" borderId="10" xfId="57" applyFont="1" applyFill="1" applyBorder="1" applyAlignment="1">
      <alignment horizontal="left" vertical="center" wrapText="1" indent="2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6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104775</xdr:rowOff>
    </xdr:from>
    <xdr:to>
      <xdr:col>0</xdr:col>
      <xdr:colOff>1219200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04775"/>
          <a:ext cx="876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0</xdr:row>
      <xdr:rowOff>180975</xdr:rowOff>
    </xdr:from>
    <xdr:to>
      <xdr:col>6</xdr:col>
      <xdr:colOff>990600</xdr:colOff>
      <xdr:row>2</xdr:row>
      <xdr:rowOff>76200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9420225" y="180975"/>
          <a:ext cx="1266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Fecha: 04/04/2024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84"/>
  <sheetViews>
    <sheetView tabSelected="1" zoomScale="60" zoomScaleNormal="60" zoomScalePageLayoutView="0" workbookViewId="0" topLeftCell="A35">
      <selection activeCell="J63" sqref="J63"/>
    </sheetView>
  </sheetViews>
  <sheetFormatPr defaultColWidth="12" defaultRowHeight="12.75"/>
  <cols>
    <col min="1" max="1" width="75.83203125" style="1" customWidth="1"/>
    <col min="2" max="2" width="18" style="1" bestFit="1" customWidth="1"/>
    <col min="3" max="3" width="16.83203125" style="1" customWidth="1"/>
    <col min="4" max="4" width="17.66015625" style="1" bestFit="1" customWidth="1"/>
    <col min="5" max="5" width="20.5" style="1" customWidth="1"/>
    <col min="6" max="6" width="20.83203125" style="1" customWidth="1"/>
    <col min="7" max="7" width="18.66015625" style="1" bestFit="1" customWidth="1"/>
    <col min="8" max="16384" width="12" style="1" customWidth="1"/>
  </cols>
  <sheetData>
    <row r="1" spans="1:137" ht="16.5" customHeight="1">
      <c r="A1" s="24" t="s">
        <v>65</v>
      </c>
      <c r="B1" s="24"/>
      <c r="C1" s="24"/>
      <c r="D1" s="24"/>
      <c r="E1" s="24"/>
      <c r="F1" s="24"/>
      <c r="G1" s="24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</row>
    <row r="2" spans="1:7" s="7" customFormat="1" ht="14.25" customHeight="1">
      <c r="A2" s="25" t="s">
        <v>66</v>
      </c>
      <c r="B2" s="25"/>
      <c r="C2" s="25"/>
      <c r="D2" s="25"/>
      <c r="E2" s="25"/>
      <c r="F2" s="25"/>
      <c r="G2" s="25"/>
    </row>
    <row r="3" spans="1:7" s="7" customFormat="1" ht="18.75" customHeight="1">
      <c r="A3" s="25" t="s">
        <v>72</v>
      </c>
      <c r="B3" s="25"/>
      <c r="C3" s="25"/>
      <c r="D3" s="25"/>
      <c r="E3" s="25"/>
      <c r="F3" s="25"/>
      <c r="G3" s="25"/>
    </row>
    <row r="4" spans="1:7" s="7" customFormat="1" ht="14.25" customHeight="1">
      <c r="A4" s="25" t="s">
        <v>67</v>
      </c>
      <c r="B4" s="25"/>
      <c r="C4" s="25"/>
      <c r="D4" s="25"/>
      <c r="E4" s="25"/>
      <c r="F4" s="25"/>
      <c r="G4" s="25"/>
    </row>
    <row r="5" spans="1:7" s="7" customFormat="1" ht="18.75" customHeight="1">
      <c r="A5" s="26" t="s">
        <v>79</v>
      </c>
      <c r="B5" s="26"/>
      <c r="C5" s="26"/>
      <c r="D5" s="26"/>
      <c r="E5" s="26"/>
      <c r="F5" s="26"/>
      <c r="G5" s="26"/>
    </row>
    <row r="6" spans="1:7" ht="15" customHeight="1">
      <c r="A6" s="27" t="s">
        <v>73</v>
      </c>
      <c r="B6" s="29" t="s">
        <v>0</v>
      </c>
      <c r="C6" s="29"/>
      <c r="D6" s="29"/>
      <c r="E6" s="29"/>
      <c r="F6" s="29"/>
      <c r="G6" s="30"/>
    </row>
    <row r="7" spans="1:7" ht="29.25" customHeight="1">
      <c r="A7" s="28"/>
      <c r="B7" s="10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</row>
    <row r="8" spans="1:7" ht="4.5" customHeight="1">
      <c r="A8" s="2"/>
      <c r="B8" s="17"/>
      <c r="C8" s="17"/>
      <c r="D8" s="17"/>
      <c r="E8" s="17"/>
      <c r="F8" s="17"/>
      <c r="G8" s="17"/>
    </row>
    <row r="9" spans="1:7" ht="11.25">
      <c r="A9" s="3" t="s">
        <v>7</v>
      </c>
      <c r="B9" s="16"/>
      <c r="C9" s="16"/>
      <c r="D9" s="16"/>
      <c r="E9" s="16"/>
      <c r="F9" s="16"/>
      <c r="G9" s="16"/>
    </row>
    <row r="10" spans="1:7" ht="11.25">
      <c r="A10" s="4" t="s">
        <v>8</v>
      </c>
      <c r="B10" s="15">
        <v>210676385</v>
      </c>
      <c r="C10" s="15">
        <v>0</v>
      </c>
      <c r="D10" s="18">
        <f>B10+C10</f>
        <v>210676385</v>
      </c>
      <c r="E10" s="15">
        <v>252452630.39</v>
      </c>
      <c r="F10" s="15">
        <v>252452630.39</v>
      </c>
      <c r="G10" s="18">
        <f aca="true" t="shared" si="0" ref="G10:G81">F10-B10</f>
        <v>41776245.389999986</v>
      </c>
    </row>
    <row r="11" spans="1:7" ht="11.25">
      <c r="A11" s="4" t="s">
        <v>9</v>
      </c>
      <c r="B11" s="15">
        <v>0</v>
      </c>
      <c r="C11" s="15">
        <v>0</v>
      </c>
      <c r="D11" s="18">
        <f>+B11+C11</f>
        <v>0</v>
      </c>
      <c r="E11" s="15">
        <v>0</v>
      </c>
      <c r="F11" s="15">
        <v>0</v>
      </c>
      <c r="G11" s="18">
        <f t="shared" si="0"/>
        <v>0</v>
      </c>
    </row>
    <row r="12" spans="1:7" ht="11.25">
      <c r="A12" s="4" t="s">
        <v>10</v>
      </c>
      <c r="B12" s="15">
        <v>0</v>
      </c>
      <c r="C12" s="15">
        <v>0</v>
      </c>
      <c r="D12" s="18">
        <f>+B12+C12</f>
        <v>0</v>
      </c>
      <c r="E12" s="15">
        <v>0</v>
      </c>
      <c r="F12" s="15">
        <v>0</v>
      </c>
      <c r="G12" s="18">
        <f t="shared" si="0"/>
        <v>0</v>
      </c>
    </row>
    <row r="13" spans="1:7" ht="11.25">
      <c r="A13" s="4" t="s">
        <v>11</v>
      </c>
      <c r="B13" s="15">
        <v>95710400</v>
      </c>
      <c r="C13" s="15">
        <v>0</v>
      </c>
      <c r="D13" s="18">
        <f>B13+C13</f>
        <v>95710400</v>
      </c>
      <c r="E13" s="15">
        <v>143716973.12</v>
      </c>
      <c r="F13" s="15">
        <v>143716973.12</v>
      </c>
      <c r="G13" s="18">
        <f t="shared" si="0"/>
        <v>48006573.120000005</v>
      </c>
    </row>
    <row r="14" spans="1:7" s="12" customFormat="1" ht="11.25">
      <c r="A14" s="21" t="s">
        <v>12</v>
      </c>
      <c r="B14" s="15">
        <v>4379646</v>
      </c>
      <c r="C14" s="15">
        <v>0</v>
      </c>
      <c r="D14" s="15">
        <f>B14+C14</f>
        <v>4379646</v>
      </c>
      <c r="E14" s="15">
        <v>12847547.34</v>
      </c>
      <c r="F14" s="15">
        <v>12847547.34</v>
      </c>
      <c r="G14" s="15">
        <f t="shared" si="0"/>
        <v>8467901.34</v>
      </c>
    </row>
    <row r="15" spans="1:7" s="12" customFormat="1" ht="11.25">
      <c r="A15" s="21" t="s">
        <v>13</v>
      </c>
      <c r="B15" s="15">
        <v>10763302</v>
      </c>
      <c r="C15" s="15">
        <v>123131741.11</v>
      </c>
      <c r="D15" s="15">
        <f>B15+C15</f>
        <v>133895043.11</v>
      </c>
      <c r="E15" s="15">
        <v>132485208.39</v>
      </c>
      <c r="F15" s="15">
        <v>132485208.39</v>
      </c>
      <c r="G15" s="15">
        <f t="shared" si="0"/>
        <v>121721906.39</v>
      </c>
    </row>
    <row r="16" spans="1:7" s="12" customFormat="1" ht="11.25">
      <c r="A16" s="21" t="s">
        <v>71</v>
      </c>
      <c r="B16" s="15">
        <v>0</v>
      </c>
      <c r="C16" s="15">
        <v>0</v>
      </c>
      <c r="D16" s="15">
        <f>+B16+C16</f>
        <v>0</v>
      </c>
      <c r="E16" s="15">
        <v>0</v>
      </c>
      <c r="F16" s="15">
        <v>0</v>
      </c>
      <c r="G16" s="15">
        <f t="shared" si="0"/>
        <v>0</v>
      </c>
    </row>
    <row r="17" spans="1:7" s="12" customFormat="1" ht="11.25">
      <c r="A17" s="21" t="s">
        <v>14</v>
      </c>
      <c r="B17" s="19">
        <f>SUM(B18:B28)</f>
        <v>134021924</v>
      </c>
      <c r="C17" s="19">
        <f>SUM(C18:C28)</f>
        <v>68446784.89</v>
      </c>
      <c r="D17" s="19">
        <f>SUM(D18:D28)</f>
        <v>202468708.89</v>
      </c>
      <c r="E17" s="19">
        <f>SUM(E18:E28)</f>
        <v>194641248.89</v>
      </c>
      <c r="F17" s="19">
        <f>SUM(F18:F28)</f>
        <v>194641248.89</v>
      </c>
      <c r="G17" s="19">
        <f t="shared" si="0"/>
        <v>60619324.889999986</v>
      </c>
    </row>
    <row r="18" spans="1:7" s="12" customFormat="1" ht="11.25">
      <c r="A18" s="13" t="s">
        <v>15</v>
      </c>
      <c r="B18" s="15">
        <v>100500000</v>
      </c>
      <c r="C18" s="15">
        <v>6943939</v>
      </c>
      <c r="D18" s="15">
        <f>+B18+C18</f>
        <v>107443939</v>
      </c>
      <c r="E18" s="15">
        <v>117783654</v>
      </c>
      <c r="F18" s="15">
        <v>117783654</v>
      </c>
      <c r="G18" s="15">
        <f t="shared" si="0"/>
        <v>17283654</v>
      </c>
    </row>
    <row r="19" spans="1:7" s="12" customFormat="1" ht="11.25">
      <c r="A19" s="13" t="s">
        <v>16</v>
      </c>
      <c r="B19" s="15">
        <v>15000000</v>
      </c>
      <c r="C19" s="15">
        <v>38691436</v>
      </c>
      <c r="D19" s="15">
        <f>B19+C19</f>
        <v>53691436</v>
      </c>
      <c r="E19" s="15">
        <v>11419991</v>
      </c>
      <c r="F19" s="15">
        <v>11419991</v>
      </c>
      <c r="G19" s="15">
        <f t="shared" si="0"/>
        <v>-3580009</v>
      </c>
    </row>
    <row r="20" spans="1:7" s="12" customFormat="1" ht="11.25">
      <c r="A20" s="13" t="s">
        <v>17</v>
      </c>
      <c r="B20" s="15">
        <v>4375000</v>
      </c>
      <c r="C20" s="15">
        <v>301850</v>
      </c>
      <c r="D20" s="15">
        <f>B20+C20</f>
        <v>4676850</v>
      </c>
      <c r="E20" s="15">
        <v>4261831</v>
      </c>
      <c r="F20" s="15">
        <v>4261831</v>
      </c>
      <c r="G20" s="15">
        <f t="shared" si="0"/>
        <v>-113169</v>
      </c>
    </row>
    <row r="21" spans="1:7" s="12" customFormat="1" ht="11.25">
      <c r="A21" s="13" t="s">
        <v>18</v>
      </c>
      <c r="B21" s="15">
        <v>0</v>
      </c>
      <c r="C21" s="15">
        <v>18817724.89</v>
      </c>
      <c r="D21" s="15">
        <f>+B21+C21</f>
        <v>18817724.89</v>
      </c>
      <c r="E21" s="15">
        <v>18817724.89</v>
      </c>
      <c r="F21" s="15">
        <v>18817724.89</v>
      </c>
      <c r="G21" s="15">
        <f t="shared" si="0"/>
        <v>18817724.89</v>
      </c>
    </row>
    <row r="22" spans="1:7" s="12" customFormat="1" ht="11.25">
      <c r="A22" s="13" t="s">
        <v>19</v>
      </c>
      <c r="B22" s="15">
        <v>0</v>
      </c>
      <c r="C22" s="15">
        <v>0</v>
      </c>
      <c r="D22" s="15">
        <f>+B22+C22</f>
        <v>0</v>
      </c>
      <c r="E22" s="15">
        <v>0</v>
      </c>
      <c r="F22" s="15">
        <v>0</v>
      </c>
      <c r="G22" s="15">
        <f t="shared" si="0"/>
        <v>0</v>
      </c>
    </row>
    <row r="23" spans="1:7" s="12" customFormat="1" ht="11.25">
      <c r="A23" s="13" t="s">
        <v>70</v>
      </c>
      <c r="B23" s="15">
        <v>1625000</v>
      </c>
      <c r="C23" s="15">
        <v>-40509</v>
      </c>
      <c r="D23" s="15">
        <f>B23+C23</f>
        <v>1584491</v>
      </c>
      <c r="E23" s="15">
        <v>1258521</v>
      </c>
      <c r="F23" s="15">
        <v>1258521</v>
      </c>
      <c r="G23" s="15">
        <f t="shared" si="0"/>
        <v>-366479</v>
      </c>
    </row>
    <row r="24" spans="1:7" s="12" customFormat="1" ht="11.25">
      <c r="A24" s="13" t="s">
        <v>20</v>
      </c>
      <c r="B24" s="15">
        <v>0</v>
      </c>
      <c r="C24" s="15">
        <v>0</v>
      </c>
      <c r="D24" s="15">
        <f>+B24+C24</f>
        <v>0</v>
      </c>
      <c r="E24" s="15">
        <v>0</v>
      </c>
      <c r="F24" s="15">
        <v>0</v>
      </c>
      <c r="G24" s="15">
        <f t="shared" si="0"/>
        <v>0</v>
      </c>
    </row>
    <row r="25" spans="1:7" s="12" customFormat="1" ht="11.25">
      <c r="A25" s="13" t="s">
        <v>21</v>
      </c>
      <c r="B25" s="15">
        <v>0</v>
      </c>
      <c r="C25" s="15">
        <v>0</v>
      </c>
      <c r="D25" s="15">
        <f>+B25+C25</f>
        <v>0</v>
      </c>
      <c r="E25" s="15">
        <v>0</v>
      </c>
      <c r="F25" s="15">
        <v>0</v>
      </c>
      <c r="G25" s="15">
        <f t="shared" si="0"/>
        <v>0</v>
      </c>
    </row>
    <row r="26" spans="1:7" s="12" customFormat="1" ht="11.25">
      <c r="A26" s="13" t="s">
        <v>22</v>
      </c>
      <c r="B26" s="15">
        <v>4000001</v>
      </c>
      <c r="C26" s="15">
        <v>3732344</v>
      </c>
      <c r="D26" s="15">
        <f>B26+C26</f>
        <v>7732345</v>
      </c>
      <c r="E26" s="15">
        <v>8205058</v>
      </c>
      <c r="F26" s="15">
        <v>8205058</v>
      </c>
      <c r="G26" s="15">
        <f t="shared" si="0"/>
        <v>4205057</v>
      </c>
    </row>
    <row r="27" spans="1:7" s="12" customFormat="1" ht="11.25">
      <c r="A27" s="13" t="s">
        <v>23</v>
      </c>
      <c r="B27" s="15">
        <v>8521923</v>
      </c>
      <c r="C27" s="15">
        <v>0</v>
      </c>
      <c r="D27" s="15">
        <f>B27+C27</f>
        <v>8521923</v>
      </c>
      <c r="E27" s="15">
        <v>32894469</v>
      </c>
      <c r="F27" s="15">
        <v>32894469</v>
      </c>
      <c r="G27" s="15">
        <f t="shared" si="0"/>
        <v>24372546</v>
      </c>
    </row>
    <row r="28" spans="1:7" s="12" customFormat="1" ht="11.25">
      <c r="A28" s="13" t="s">
        <v>24</v>
      </c>
      <c r="B28" s="15">
        <v>0</v>
      </c>
      <c r="C28" s="15">
        <v>0</v>
      </c>
      <c r="D28" s="15">
        <f>B28+C28</f>
        <v>0</v>
      </c>
      <c r="E28" s="15">
        <v>0</v>
      </c>
      <c r="F28" s="15">
        <v>0</v>
      </c>
      <c r="G28" s="15">
        <f t="shared" si="0"/>
        <v>0</v>
      </c>
    </row>
    <row r="29" spans="1:7" s="12" customFormat="1" ht="11.25">
      <c r="A29" s="21" t="s">
        <v>25</v>
      </c>
      <c r="B29" s="19">
        <f>SUM(B30:B34)</f>
        <v>2050000</v>
      </c>
      <c r="C29" s="19">
        <f>SUM(C30:C34)</f>
        <v>4738623</v>
      </c>
      <c r="D29" s="19">
        <f>SUM(D30:D34)</f>
        <v>6788623</v>
      </c>
      <c r="E29" s="19">
        <f>SUM(E30:E34)</f>
        <v>3738353</v>
      </c>
      <c r="F29" s="19">
        <f>SUM(F30:F34)</f>
        <v>3738353</v>
      </c>
      <c r="G29" s="19">
        <f t="shared" si="0"/>
        <v>1688353</v>
      </c>
    </row>
    <row r="30" spans="1:7" s="12" customFormat="1" ht="11.25">
      <c r="A30" s="13" t="s">
        <v>26</v>
      </c>
      <c r="B30" s="15">
        <v>0</v>
      </c>
      <c r="C30" s="15">
        <v>0</v>
      </c>
      <c r="D30" s="15">
        <f>B30+C30</f>
        <v>0</v>
      </c>
      <c r="E30" s="15">
        <v>0</v>
      </c>
      <c r="F30" s="15">
        <v>0</v>
      </c>
      <c r="G30" s="15">
        <f t="shared" si="0"/>
        <v>0</v>
      </c>
    </row>
    <row r="31" spans="1:7" s="12" customFormat="1" ht="11.25">
      <c r="A31" s="13" t="s">
        <v>27</v>
      </c>
      <c r="B31" s="15">
        <v>0</v>
      </c>
      <c r="C31" s="15">
        <v>0</v>
      </c>
      <c r="D31" s="15">
        <f>+B31+C31</f>
        <v>0</v>
      </c>
      <c r="E31" s="15">
        <v>0</v>
      </c>
      <c r="F31" s="15">
        <v>0</v>
      </c>
      <c r="G31" s="15">
        <f t="shared" si="0"/>
        <v>0</v>
      </c>
    </row>
    <row r="32" spans="1:7" s="12" customFormat="1" ht="11.25">
      <c r="A32" s="13" t="s">
        <v>28</v>
      </c>
      <c r="B32" s="15">
        <v>1750000</v>
      </c>
      <c r="C32" s="15">
        <v>1319870</v>
      </c>
      <c r="D32" s="15">
        <f>B32+C32</f>
        <v>3069870</v>
      </c>
      <c r="E32" s="15">
        <v>1751061</v>
      </c>
      <c r="F32" s="15">
        <v>1751061</v>
      </c>
      <c r="G32" s="15">
        <f t="shared" si="0"/>
        <v>1061</v>
      </c>
    </row>
    <row r="33" spans="1:7" s="12" customFormat="1" ht="11.25">
      <c r="A33" s="13" t="s">
        <v>29</v>
      </c>
      <c r="B33" s="15">
        <v>0</v>
      </c>
      <c r="C33" s="15">
        <v>0</v>
      </c>
      <c r="D33" s="15">
        <f>B33+C33</f>
        <v>0</v>
      </c>
      <c r="E33" s="15">
        <v>0</v>
      </c>
      <c r="F33" s="15">
        <v>0</v>
      </c>
      <c r="G33" s="15">
        <f t="shared" si="0"/>
        <v>0</v>
      </c>
    </row>
    <row r="34" spans="1:7" s="12" customFormat="1" ht="11.25">
      <c r="A34" s="13" t="s">
        <v>30</v>
      </c>
      <c r="B34" s="15">
        <v>300000</v>
      </c>
      <c r="C34" s="15">
        <v>3418753</v>
      </c>
      <c r="D34" s="15">
        <f>B34+C34</f>
        <v>3718753</v>
      </c>
      <c r="E34" s="15">
        <v>1987292</v>
      </c>
      <c r="F34" s="15">
        <v>1987292</v>
      </c>
      <c r="G34" s="15">
        <f t="shared" si="0"/>
        <v>1687292</v>
      </c>
    </row>
    <row r="35" spans="1:7" s="12" customFormat="1" ht="11.25">
      <c r="A35" s="21" t="s">
        <v>68</v>
      </c>
      <c r="B35" s="19">
        <v>0</v>
      </c>
      <c r="C35" s="19">
        <v>0</v>
      </c>
      <c r="D35" s="19">
        <f>+B35+C35</f>
        <v>0</v>
      </c>
      <c r="E35" s="19">
        <v>0</v>
      </c>
      <c r="F35" s="19">
        <v>0</v>
      </c>
      <c r="G35" s="19">
        <f t="shared" si="0"/>
        <v>0</v>
      </c>
    </row>
    <row r="36" spans="1:7" s="12" customFormat="1" ht="11.25">
      <c r="A36" s="21" t="s">
        <v>31</v>
      </c>
      <c r="B36" s="19">
        <f>SUM(B37)</f>
        <v>0</v>
      </c>
      <c r="C36" s="19">
        <f>SUM(C37)</f>
        <v>0</v>
      </c>
      <c r="D36" s="19">
        <f>SUM(D37)</f>
        <v>0</v>
      </c>
      <c r="E36" s="19">
        <f>SUM(E37)</f>
        <v>0</v>
      </c>
      <c r="F36" s="19">
        <f>SUM(F37)</f>
        <v>0</v>
      </c>
      <c r="G36" s="19">
        <f t="shared" si="0"/>
        <v>0</v>
      </c>
    </row>
    <row r="37" spans="1:7" s="12" customFormat="1" ht="11.25">
      <c r="A37" s="13" t="s">
        <v>32</v>
      </c>
      <c r="B37" s="15">
        <v>0</v>
      </c>
      <c r="C37" s="15">
        <v>0</v>
      </c>
      <c r="D37" s="15">
        <f>+B37+C37</f>
        <v>0</v>
      </c>
      <c r="E37" s="15">
        <v>0</v>
      </c>
      <c r="F37" s="15">
        <v>0</v>
      </c>
      <c r="G37" s="15">
        <f>F37-B37</f>
        <v>0</v>
      </c>
    </row>
    <row r="38" spans="1:7" s="12" customFormat="1" ht="11.25">
      <c r="A38" s="21" t="s">
        <v>33</v>
      </c>
      <c r="B38" s="19">
        <f aca="true" t="shared" si="1" ref="B38:G38">SUM(B39:B41)</f>
        <v>1500000</v>
      </c>
      <c r="C38" s="19">
        <f t="shared" si="1"/>
        <v>4339661.96</v>
      </c>
      <c r="D38" s="19">
        <f t="shared" si="1"/>
        <v>5839661.96</v>
      </c>
      <c r="E38" s="19">
        <f t="shared" si="1"/>
        <v>4793021.71</v>
      </c>
      <c r="F38" s="19">
        <f t="shared" si="1"/>
        <v>4793021.71</v>
      </c>
      <c r="G38" s="19">
        <f t="shared" si="1"/>
        <v>3293021.71</v>
      </c>
    </row>
    <row r="39" spans="1:7" s="12" customFormat="1" ht="13.5" customHeight="1">
      <c r="A39" s="13" t="s">
        <v>34</v>
      </c>
      <c r="B39" s="15">
        <v>1500000</v>
      </c>
      <c r="C39" s="15">
        <v>4339661.96</v>
      </c>
      <c r="D39" s="15">
        <f>+B39+C39</f>
        <v>5839661.96</v>
      </c>
      <c r="E39" s="15">
        <v>4793021.71</v>
      </c>
      <c r="F39" s="15">
        <v>4793021.71</v>
      </c>
      <c r="G39" s="15">
        <f t="shared" si="0"/>
        <v>3293021.71</v>
      </c>
    </row>
    <row r="40" spans="1:7" s="12" customFormat="1" ht="11.25">
      <c r="A40" s="13" t="s">
        <v>35</v>
      </c>
      <c r="B40" s="15">
        <v>0</v>
      </c>
      <c r="C40" s="15">
        <v>0</v>
      </c>
      <c r="D40" s="15">
        <f>+B40+C40</f>
        <v>0</v>
      </c>
      <c r="E40" s="15">
        <v>0</v>
      </c>
      <c r="F40" s="15">
        <v>0</v>
      </c>
      <c r="G40" s="15">
        <f t="shared" si="0"/>
        <v>0</v>
      </c>
    </row>
    <row r="41" spans="1:7" s="12" customFormat="1" ht="11.25">
      <c r="A41" s="13" t="s">
        <v>78</v>
      </c>
      <c r="B41" s="15">
        <v>0</v>
      </c>
      <c r="C41" s="15">
        <v>0</v>
      </c>
      <c r="D41" s="15">
        <f>+B41+C41</f>
        <v>0</v>
      </c>
      <c r="E41" s="15">
        <v>0</v>
      </c>
      <c r="F41" s="15">
        <v>0</v>
      </c>
      <c r="G41" s="15">
        <f t="shared" si="0"/>
        <v>0</v>
      </c>
    </row>
    <row r="42" spans="1:7" s="12" customFormat="1" ht="11.25">
      <c r="A42" s="14" t="s">
        <v>36</v>
      </c>
      <c r="B42" s="19">
        <f>B10+B11+B12+B13+B14+B15+B16+B17+B29+B35+B36+B38</f>
        <v>459101657</v>
      </c>
      <c r="C42" s="19">
        <f>C10+C11+C12+C13+C14+C15+C16+C17+C29+C35+C36+C38</f>
        <v>200656810.96</v>
      </c>
      <c r="D42" s="19">
        <f>D10+D11+D12+D13+D14+D15+D16+D17+D29+D35+D36+D38</f>
        <v>659758467.96</v>
      </c>
      <c r="E42" s="19">
        <f>E10+E11+E12+E13+E14+E15+E16+E17+E29+E35+E36+E38</f>
        <v>744674982.84</v>
      </c>
      <c r="F42" s="19">
        <f>F10+F11+F12+F13+F14+F15+F16+F17+F29+F35+F36+F38</f>
        <v>744674982.84</v>
      </c>
      <c r="G42" s="19">
        <f t="shared" si="0"/>
        <v>285573325.84000003</v>
      </c>
    </row>
    <row r="43" spans="1:7" s="12" customFormat="1" ht="11.25">
      <c r="A43" s="14" t="s">
        <v>37</v>
      </c>
      <c r="B43" s="15"/>
      <c r="C43" s="15"/>
      <c r="D43" s="15"/>
      <c r="E43" s="15"/>
      <c r="F43" s="15"/>
      <c r="G43" s="15"/>
    </row>
    <row r="44" spans="1:7" s="12" customFormat="1" ht="4.5" customHeight="1">
      <c r="A44" s="22"/>
      <c r="B44" s="15"/>
      <c r="C44" s="15"/>
      <c r="D44" s="15"/>
      <c r="E44" s="15"/>
      <c r="F44" s="15"/>
      <c r="G44" s="15"/>
    </row>
    <row r="45" spans="1:7" s="12" customFormat="1" ht="11.25">
      <c r="A45" s="14" t="s">
        <v>38</v>
      </c>
      <c r="B45" s="15"/>
      <c r="C45" s="15"/>
      <c r="D45" s="15"/>
      <c r="E45" s="15"/>
      <c r="F45" s="15"/>
      <c r="G45" s="15"/>
    </row>
    <row r="46" spans="1:7" s="12" customFormat="1" ht="11.25">
      <c r="A46" s="8" t="s">
        <v>39</v>
      </c>
      <c r="B46" s="19">
        <f>SUM(B47:B56)</f>
        <v>112639500</v>
      </c>
      <c r="C46" s="19">
        <f>SUM(C47:C57)</f>
        <v>126779210.62</v>
      </c>
      <c r="D46" s="19">
        <f>SUM(D47:D57)</f>
        <v>239418710.62</v>
      </c>
      <c r="E46" s="19">
        <f>SUM(E47:E57)</f>
        <v>207807413.62</v>
      </c>
      <c r="F46" s="19">
        <f>SUM(F47:F57)</f>
        <v>207807413.62</v>
      </c>
      <c r="G46" s="19">
        <f t="shared" si="0"/>
        <v>95167913.62</v>
      </c>
    </row>
    <row r="47" spans="1:7" s="12" customFormat="1" ht="11.25">
      <c r="A47" s="13" t="s">
        <v>40</v>
      </c>
      <c r="B47" s="15">
        <v>0</v>
      </c>
      <c r="C47" s="15">
        <v>0</v>
      </c>
      <c r="D47" s="15">
        <f aca="true" t="shared" si="2" ref="D47:D65">+B47+C47</f>
        <v>0</v>
      </c>
      <c r="E47" s="15">
        <v>0</v>
      </c>
      <c r="F47" s="15">
        <v>0</v>
      </c>
      <c r="G47" s="15">
        <f t="shared" si="0"/>
        <v>0</v>
      </c>
    </row>
    <row r="48" spans="1:7" s="12" customFormat="1" ht="11.25">
      <c r="A48" s="13" t="s">
        <v>41</v>
      </c>
      <c r="B48" s="15">
        <v>0</v>
      </c>
      <c r="C48" s="15">
        <v>0</v>
      </c>
      <c r="D48" s="15">
        <f t="shared" si="2"/>
        <v>0</v>
      </c>
      <c r="E48" s="15">
        <v>0</v>
      </c>
      <c r="F48" s="15">
        <v>0</v>
      </c>
      <c r="G48" s="15">
        <f t="shared" si="0"/>
        <v>0</v>
      </c>
    </row>
    <row r="49" spans="1:7" s="12" customFormat="1" ht="11.25">
      <c r="A49" s="13" t="s">
        <v>42</v>
      </c>
      <c r="B49" s="15">
        <v>24078249</v>
      </c>
      <c r="C49" s="15">
        <v>-9787544</v>
      </c>
      <c r="D49" s="15">
        <f>B49+C49</f>
        <v>14290705</v>
      </c>
      <c r="E49" s="15">
        <v>25957638</v>
      </c>
      <c r="F49" s="15">
        <v>25957638</v>
      </c>
      <c r="G49" s="15">
        <f t="shared" si="0"/>
        <v>1879389</v>
      </c>
    </row>
    <row r="50" spans="1:7" s="12" customFormat="1" ht="22.5">
      <c r="A50" s="23" t="s">
        <v>43</v>
      </c>
      <c r="B50" s="15">
        <v>86918001</v>
      </c>
      <c r="C50" s="15">
        <v>-8994409</v>
      </c>
      <c r="D50" s="15">
        <f>B50+C50</f>
        <v>77923592</v>
      </c>
      <c r="E50" s="15">
        <v>84669399</v>
      </c>
      <c r="F50" s="15">
        <v>84669399</v>
      </c>
      <c r="G50" s="15">
        <f t="shared" si="0"/>
        <v>-2248602</v>
      </c>
    </row>
    <row r="51" spans="1:7" s="12" customFormat="1" ht="11.25">
      <c r="A51" s="13" t="s">
        <v>44</v>
      </c>
      <c r="B51" s="15">
        <v>0</v>
      </c>
      <c r="C51" s="15">
        <v>0</v>
      </c>
      <c r="D51" s="15">
        <f t="shared" si="2"/>
        <v>0</v>
      </c>
      <c r="E51" s="15">
        <v>0</v>
      </c>
      <c r="F51" s="15">
        <v>0</v>
      </c>
      <c r="G51" s="15">
        <f t="shared" si="0"/>
        <v>0</v>
      </c>
    </row>
    <row r="52" spans="1:7" s="12" customFormat="1" ht="11.25">
      <c r="A52" s="13" t="s">
        <v>45</v>
      </c>
      <c r="B52" s="15">
        <v>0</v>
      </c>
      <c r="C52" s="15">
        <v>0</v>
      </c>
      <c r="D52" s="15">
        <f t="shared" si="2"/>
        <v>0</v>
      </c>
      <c r="E52" s="15">
        <v>0</v>
      </c>
      <c r="F52" s="15">
        <v>0</v>
      </c>
      <c r="G52" s="15">
        <f t="shared" si="0"/>
        <v>0</v>
      </c>
    </row>
    <row r="53" spans="1:7" s="12" customFormat="1" ht="11.25">
      <c r="A53" s="13" t="s">
        <v>46</v>
      </c>
      <c r="B53" s="15">
        <v>0</v>
      </c>
      <c r="C53" s="15">
        <v>0</v>
      </c>
      <c r="D53" s="15">
        <f t="shared" si="2"/>
        <v>0</v>
      </c>
      <c r="E53" s="15">
        <v>0</v>
      </c>
      <c r="F53" s="15">
        <v>0</v>
      </c>
      <c r="G53" s="15">
        <f t="shared" si="0"/>
        <v>0</v>
      </c>
    </row>
    <row r="54" spans="1:7" s="12" customFormat="1" ht="11.25">
      <c r="A54" s="13" t="s">
        <v>47</v>
      </c>
      <c r="B54" s="15">
        <v>1643250</v>
      </c>
      <c r="C54" s="15">
        <v>275271.98</v>
      </c>
      <c r="D54" s="15">
        <f t="shared" si="2"/>
        <v>1918521.98</v>
      </c>
      <c r="E54" s="15">
        <v>1894484.98</v>
      </c>
      <c r="F54" s="15">
        <v>1894484.98</v>
      </c>
      <c r="G54" s="15">
        <f t="shared" si="0"/>
        <v>251234.97999999998</v>
      </c>
    </row>
    <row r="55" spans="1:7" s="12" customFormat="1" ht="11.25">
      <c r="A55" s="13" t="s">
        <v>74</v>
      </c>
      <c r="B55" s="15">
        <v>0</v>
      </c>
      <c r="C55" s="15">
        <v>57884950</v>
      </c>
      <c r="D55" s="15">
        <f t="shared" si="2"/>
        <v>57884950</v>
      </c>
      <c r="E55" s="15">
        <v>57884950</v>
      </c>
      <c r="F55" s="15">
        <v>57884950</v>
      </c>
      <c r="G55" s="15">
        <f t="shared" si="0"/>
        <v>57884950</v>
      </c>
    </row>
    <row r="56" spans="1:7" s="12" customFormat="1" ht="11.25">
      <c r="A56" s="13" t="s">
        <v>75</v>
      </c>
      <c r="B56" s="15">
        <v>0</v>
      </c>
      <c r="C56" s="15">
        <v>7400941.64</v>
      </c>
      <c r="D56" s="15">
        <f t="shared" si="2"/>
        <v>7400941.64</v>
      </c>
      <c r="E56" s="15">
        <v>7400941.64</v>
      </c>
      <c r="F56" s="15">
        <v>7400941.64</v>
      </c>
      <c r="G56" s="15">
        <f t="shared" si="0"/>
        <v>7400941.64</v>
      </c>
    </row>
    <row r="57" spans="1:7" s="12" customFormat="1" ht="11.25">
      <c r="A57" s="13" t="s">
        <v>80</v>
      </c>
      <c r="B57" s="15"/>
      <c r="C57" s="15">
        <v>80000000</v>
      </c>
      <c r="D57" s="15">
        <f t="shared" si="2"/>
        <v>80000000</v>
      </c>
      <c r="E57" s="15">
        <v>30000000</v>
      </c>
      <c r="F57" s="15">
        <v>30000000</v>
      </c>
      <c r="G57" s="15">
        <f t="shared" si="0"/>
        <v>30000000</v>
      </c>
    </row>
    <row r="58" spans="1:7" s="12" customFormat="1" ht="11.25">
      <c r="A58" s="8" t="s">
        <v>48</v>
      </c>
      <c r="B58" s="15">
        <f>SUM(B59:B62)</f>
        <v>0</v>
      </c>
      <c r="C58" s="15">
        <v>0</v>
      </c>
      <c r="D58" s="15">
        <f>SUM(D59:D62)</f>
        <v>0</v>
      </c>
      <c r="E58" s="15">
        <f>SUM(E59:E62)</f>
        <v>0</v>
      </c>
      <c r="F58" s="15">
        <f>SUM(F59:F62)</f>
        <v>0</v>
      </c>
      <c r="G58" s="15">
        <f t="shared" si="0"/>
        <v>0</v>
      </c>
    </row>
    <row r="59" spans="1:7" s="12" customFormat="1" ht="11.25">
      <c r="A59" s="13" t="s">
        <v>49</v>
      </c>
      <c r="B59" s="15">
        <v>0</v>
      </c>
      <c r="C59" s="15">
        <v>0</v>
      </c>
      <c r="D59" s="15">
        <f t="shared" si="2"/>
        <v>0</v>
      </c>
      <c r="E59" s="15">
        <v>0</v>
      </c>
      <c r="F59" s="15">
        <v>0</v>
      </c>
      <c r="G59" s="15">
        <f t="shared" si="0"/>
        <v>0</v>
      </c>
    </row>
    <row r="60" spans="1:7" s="12" customFormat="1" ht="11.25">
      <c r="A60" s="13" t="s">
        <v>50</v>
      </c>
      <c r="B60" s="15">
        <v>0</v>
      </c>
      <c r="C60" s="15">
        <v>0</v>
      </c>
      <c r="D60" s="15">
        <f t="shared" si="2"/>
        <v>0</v>
      </c>
      <c r="E60" s="15">
        <v>0</v>
      </c>
      <c r="F60" s="15">
        <v>0</v>
      </c>
      <c r="G60" s="15">
        <f t="shared" si="0"/>
        <v>0</v>
      </c>
    </row>
    <row r="61" spans="1:7" s="12" customFormat="1" ht="11.25">
      <c r="A61" s="13" t="s">
        <v>51</v>
      </c>
      <c r="B61" s="15">
        <v>0</v>
      </c>
      <c r="C61" s="15">
        <v>0</v>
      </c>
      <c r="D61" s="15">
        <f t="shared" si="2"/>
        <v>0</v>
      </c>
      <c r="E61" s="15">
        <v>0</v>
      </c>
      <c r="F61" s="15">
        <v>0</v>
      </c>
      <c r="G61" s="15">
        <f t="shared" si="0"/>
        <v>0</v>
      </c>
    </row>
    <row r="62" spans="1:7" s="12" customFormat="1" ht="11.25">
      <c r="A62" s="13" t="s">
        <v>52</v>
      </c>
      <c r="B62" s="15">
        <v>0</v>
      </c>
      <c r="C62" s="15">
        <v>0</v>
      </c>
      <c r="D62" s="15">
        <f t="shared" si="2"/>
        <v>0</v>
      </c>
      <c r="E62" s="15">
        <v>0</v>
      </c>
      <c r="F62" s="15">
        <v>0</v>
      </c>
      <c r="G62" s="15">
        <f t="shared" si="0"/>
        <v>0</v>
      </c>
    </row>
    <row r="63" spans="1:7" s="12" customFormat="1" ht="11.25">
      <c r="A63" s="8" t="s">
        <v>53</v>
      </c>
      <c r="B63" s="15">
        <f>SUM(B64:B65)</f>
        <v>0</v>
      </c>
      <c r="C63" s="15">
        <v>0</v>
      </c>
      <c r="D63" s="15">
        <f>SUM(D64:D65)</f>
        <v>0</v>
      </c>
      <c r="E63" s="15">
        <f>SUM(E64:E65)</f>
        <v>0</v>
      </c>
      <c r="F63" s="15">
        <f>SUM(F64:F65)</f>
        <v>0</v>
      </c>
      <c r="G63" s="15">
        <f t="shared" si="0"/>
        <v>0</v>
      </c>
    </row>
    <row r="64" spans="1:7" s="12" customFormat="1" ht="11.25">
      <c r="A64" s="13" t="s">
        <v>54</v>
      </c>
      <c r="B64" s="15">
        <v>0</v>
      </c>
      <c r="C64" s="15">
        <v>0</v>
      </c>
      <c r="D64" s="15">
        <f t="shared" si="2"/>
        <v>0</v>
      </c>
      <c r="E64" s="15">
        <v>0</v>
      </c>
      <c r="F64" s="15">
        <v>0</v>
      </c>
      <c r="G64" s="15">
        <f t="shared" si="0"/>
        <v>0</v>
      </c>
    </row>
    <row r="65" spans="1:7" s="12" customFormat="1" ht="11.25">
      <c r="A65" s="13" t="s">
        <v>55</v>
      </c>
      <c r="B65" s="15">
        <v>0</v>
      </c>
      <c r="C65" s="15">
        <v>0</v>
      </c>
      <c r="D65" s="15">
        <f t="shared" si="2"/>
        <v>0</v>
      </c>
      <c r="E65" s="15">
        <v>0</v>
      </c>
      <c r="F65" s="15">
        <v>0</v>
      </c>
      <c r="G65" s="15">
        <f t="shared" si="0"/>
        <v>0</v>
      </c>
    </row>
    <row r="66" spans="1:7" s="12" customFormat="1" ht="19.5" customHeight="1" hidden="1">
      <c r="A66" s="13"/>
      <c r="B66" s="15"/>
      <c r="C66" s="15"/>
      <c r="D66" s="15"/>
      <c r="E66" s="15"/>
      <c r="F66" s="15"/>
      <c r="G66" s="15"/>
    </row>
    <row r="67" spans="1:7" s="12" customFormat="1" ht="15" customHeight="1" hidden="1">
      <c r="A67" s="13"/>
      <c r="B67" s="15"/>
      <c r="C67" s="15"/>
      <c r="D67" s="15"/>
      <c r="E67" s="15"/>
      <c r="F67" s="15"/>
      <c r="G67" s="15"/>
    </row>
    <row r="68" spans="1:7" s="12" customFormat="1" ht="11.25">
      <c r="A68" s="8" t="s">
        <v>69</v>
      </c>
      <c r="B68" s="15">
        <f>B69</f>
        <v>1412163</v>
      </c>
      <c r="C68" s="15">
        <f>C69</f>
        <v>104120.46</v>
      </c>
      <c r="D68" s="15">
        <f>D69</f>
        <v>1516283.46</v>
      </c>
      <c r="E68" s="15">
        <f>E69</f>
        <v>1150555.29</v>
      </c>
      <c r="F68" s="15">
        <f>F69</f>
        <v>1150555.29</v>
      </c>
      <c r="G68" s="19">
        <f t="shared" si="0"/>
        <v>-261607.70999999996</v>
      </c>
    </row>
    <row r="69" spans="1:7" s="12" customFormat="1" ht="11.25">
      <c r="A69" s="8" t="s">
        <v>76</v>
      </c>
      <c r="B69" s="15">
        <v>1412163</v>
      </c>
      <c r="C69" s="15">
        <v>104120.46</v>
      </c>
      <c r="D69" s="15">
        <f>+B69+C69</f>
        <v>1516283.46</v>
      </c>
      <c r="E69" s="15">
        <v>1150555.29</v>
      </c>
      <c r="F69" s="15">
        <v>1150555.29</v>
      </c>
      <c r="G69" s="15">
        <f t="shared" si="0"/>
        <v>-261607.70999999996</v>
      </c>
    </row>
    <row r="70" spans="1:7" s="12" customFormat="1" ht="13.5" customHeight="1">
      <c r="A70" s="8" t="s">
        <v>77</v>
      </c>
      <c r="B70" s="15">
        <v>1412163</v>
      </c>
      <c r="C70" s="15">
        <v>104120.46</v>
      </c>
      <c r="D70" s="15">
        <f>+B70+C70</f>
        <v>1516283.46</v>
      </c>
      <c r="E70" s="15">
        <v>1150555.29</v>
      </c>
      <c r="F70" s="15">
        <v>1150555.29</v>
      </c>
      <c r="G70" s="15">
        <f>F70-B70</f>
        <v>-261607.70999999996</v>
      </c>
    </row>
    <row r="71" spans="1:7" s="12" customFormat="1" ht="11.25">
      <c r="A71" s="8" t="s">
        <v>56</v>
      </c>
      <c r="B71" s="15">
        <v>0</v>
      </c>
      <c r="C71" s="15">
        <v>0</v>
      </c>
      <c r="D71" s="15">
        <f>B71+C71</f>
        <v>0</v>
      </c>
      <c r="E71" s="15">
        <v>0</v>
      </c>
      <c r="F71" s="15">
        <v>0</v>
      </c>
      <c r="G71" s="15">
        <f t="shared" si="0"/>
        <v>0</v>
      </c>
    </row>
    <row r="72" spans="1:7" s="12" customFormat="1" ht="11.25">
      <c r="A72" s="14" t="s">
        <v>57</v>
      </c>
      <c r="B72" s="19">
        <f>B46+B58+B63+B68+B71</f>
        <v>114051663</v>
      </c>
      <c r="C72" s="19">
        <f>C46+C58+C63+C68+C71</f>
        <v>126883331.08</v>
      </c>
      <c r="D72" s="19">
        <f>D46+D58+D63+D68+D71</f>
        <v>240934994.08</v>
      </c>
      <c r="E72" s="19">
        <f>E46+E58+E63+E68+E71</f>
        <v>208957968.91</v>
      </c>
      <c r="F72" s="19">
        <f>F46+F58+F63+F68+F71</f>
        <v>208957968.91</v>
      </c>
      <c r="G72" s="19">
        <f t="shared" si="0"/>
        <v>94906305.91</v>
      </c>
    </row>
    <row r="73" spans="1:7" s="12" customFormat="1" ht="3" customHeight="1">
      <c r="A73" s="22"/>
      <c r="B73" s="15"/>
      <c r="C73" s="15"/>
      <c r="D73" s="15"/>
      <c r="E73" s="15"/>
      <c r="F73" s="15"/>
      <c r="G73" s="15"/>
    </row>
    <row r="74" spans="1:7" s="12" customFormat="1" ht="11.25">
      <c r="A74" s="14" t="s">
        <v>58</v>
      </c>
      <c r="B74" s="19">
        <f>SUM(B75)</f>
        <v>0</v>
      </c>
      <c r="C74" s="19">
        <f>SUM(C75)</f>
        <v>0</v>
      </c>
      <c r="D74" s="19">
        <f>SUM(D75)</f>
        <v>0</v>
      </c>
      <c r="E74" s="19">
        <f>SUM(E75)</f>
        <v>0</v>
      </c>
      <c r="F74" s="19">
        <f>SUM(F75)</f>
        <v>0</v>
      </c>
      <c r="G74" s="19">
        <f t="shared" si="0"/>
        <v>0</v>
      </c>
    </row>
    <row r="75" spans="1:7" s="12" customFormat="1" ht="11.25">
      <c r="A75" s="8" t="s">
        <v>59</v>
      </c>
      <c r="B75" s="15">
        <v>0</v>
      </c>
      <c r="C75" s="15">
        <v>0</v>
      </c>
      <c r="D75" s="15">
        <f>B75+C75</f>
        <v>0</v>
      </c>
      <c r="E75" s="15">
        <v>0</v>
      </c>
      <c r="F75" s="15">
        <v>0</v>
      </c>
      <c r="G75" s="15">
        <f t="shared" si="0"/>
        <v>0</v>
      </c>
    </row>
    <row r="76" spans="1:7" ht="0.75" customHeight="1">
      <c r="A76" s="22"/>
      <c r="B76" s="15"/>
      <c r="C76" s="15"/>
      <c r="D76" s="15"/>
      <c r="E76" s="15"/>
      <c r="F76" s="15"/>
      <c r="G76" s="18"/>
    </row>
    <row r="77" spans="1:7" ht="11.25">
      <c r="A77" s="14" t="s">
        <v>60</v>
      </c>
      <c r="B77" s="19">
        <f>B42+B72+B74</f>
        <v>573153320</v>
      </c>
      <c r="C77" s="19">
        <f>C42+C72+C74</f>
        <v>327540142.04</v>
      </c>
      <c r="D77" s="19">
        <f>D42+D72+D74</f>
        <v>900693462.0400001</v>
      </c>
      <c r="E77" s="19">
        <f>E42+E72+E74</f>
        <v>953632951.75</v>
      </c>
      <c r="F77" s="19">
        <f>F42+F72+F74</f>
        <v>953632951.75</v>
      </c>
      <c r="G77" s="20">
        <f>F77-B77</f>
        <v>380479631.75</v>
      </c>
    </row>
    <row r="78" spans="1:7" ht="4.5" customHeight="1">
      <c r="A78" s="22"/>
      <c r="B78" s="15"/>
      <c r="C78" s="15"/>
      <c r="D78" s="15"/>
      <c r="E78" s="15"/>
      <c r="F78" s="15"/>
      <c r="G78" s="18"/>
    </row>
    <row r="79" spans="1:7" ht="10.5">
      <c r="A79" s="14" t="s">
        <v>61</v>
      </c>
      <c r="B79" s="15"/>
      <c r="C79" s="15"/>
      <c r="D79" s="15"/>
      <c r="E79" s="15"/>
      <c r="F79" s="15"/>
      <c r="G79" s="18"/>
    </row>
    <row r="80" spans="1:7" ht="9.75">
      <c r="A80" s="8" t="s">
        <v>62</v>
      </c>
      <c r="B80" s="15">
        <v>0</v>
      </c>
      <c r="C80" s="15">
        <f>+C75</f>
        <v>0</v>
      </c>
      <c r="D80" s="15">
        <f>+D75</f>
        <v>0</v>
      </c>
      <c r="E80" s="15">
        <f>+E75</f>
        <v>0</v>
      </c>
      <c r="F80" s="15">
        <f>+F75</f>
        <v>0</v>
      </c>
      <c r="G80" s="15">
        <f t="shared" si="0"/>
        <v>0</v>
      </c>
    </row>
    <row r="81" spans="1:7" ht="9.75">
      <c r="A81" s="8" t="s">
        <v>63</v>
      </c>
      <c r="B81" s="18">
        <v>0</v>
      </c>
      <c r="C81" s="18">
        <v>0</v>
      </c>
      <c r="D81" s="18">
        <f>+B81+C81</f>
        <v>0</v>
      </c>
      <c r="E81" s="18">
        <v>0</v>
      </c>
      <c r="F81" s="18">
        <v>0</v>
      </c>
      <c r="G81" s="18">
        <f t="shared" si="0"/>
        <v>0</v>
      </c>
    </row>
    <row r="82" spans="1:7" ht="10.5">
      <c r="A82" s="4" t="s">
        <v>64</v>
      </c>
      <c r="B82" s="20">
        <f>B80+B81</f>
        <v>0</v>
      </c>
      <c r="C82" s="20">
        <f>C80+C81</f>
        <v>0</v>
      </c>
      <c r="D82" s="20">
        <f>D80+D81</f>
        <v>0</v>
      </c>
      <c r="E82" s="20">
        <f>E80+E81</f>
        <v>0</v>
      </c>
      <c r="F82" s="20">
        <f>F80+F81</f>
        <v>0</v>
      </c>
      <c r="G82" s="20">
        <f>F82-B82</f>
        <v>0</v>
      </c>
    </row>
    <row r="83" spans="1:7" ht="4.5" customHeight="1">
      <c r="A83" s="5"/>
      <c r="B83" s="11"/>
      <c r="C83" s="11"/>
      <c r="D83" s="11"/>
      <c r="E83" s="11"/>
      <c r="F83" s="11"/>
      <c r="G83" s="11"/>
    </row>
    <row r="84" spans="2:7" ht="9.75">
      <c r="B84" s="9"/>
      <c r="C84" s="9"/>
      <c r="D84" s="9"/>
      <c r="E84" s="9"/>
      <c r="F84" s="9"/>
      <c r="G84" s="9"/>
    </row>
  </sheetData>
  <sheetProtection/>
  <mergeCells count="7">
    <mergeCell ref="A1:G1"/>
    <mergeCell ref="A2:G2"/>
    <mergeCell ref="A3:G3"/>
    <mergeCell ref="A4:G4"/>
    <mergeCell ref="A5:G5"/>
    <mergeCell ref="A6:A7"/>
    <mergeCell ref="B6:G6"/>
  </mergeCells>
  <printOptions horizontalCentered="1"/>
  <pageMargins left="0.7086614173228347" right="0.7086614173228347" top="0.15748031496062992" bottom="0.35433070866141736" header="0.31496062992125984" footer="0.31496062992125984"/>
  <pageSetup fitToHeight="1" fitToWidth="1" horizontalDpi="600" verticalDpi="600" orientation="landscape" scale="68" r:id="rId4"/>
  <headerFooter>
    <oddFooter>&amp;R&amp;P/&amp;N</oddFooter>
  </headerFooter>
  <ignoredErrors>
    <ignoredError sqref="D13 D23 D49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Dalia Salgado Wences</cp:lastModifiedBy>
  <cp:lastPrinted>2024-04-19T16:39:04Z</cp:lastPrinted>
  <dcterms:created xsi:type="dcterms:W3CDTF">2017-01-11T21:37:25Z</dcterms:created>
  <dcterms:modified xsi:type="dcterms:W3CDTF">2024-04-19T16:51:31Z</dcterms:modified>
  <cp:category/>
  <cp:version/>
  <cp:contentType/>
  <cp:contentStatus/>
</cp:coreProperties>
</file>